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240" yWindow="165" windowWidth="14805" windowHeight="7950" activeTab="4"/>
  </bookViews>
  <sheets>
    <sheet name="1КВ" sheetId="20" r:id="rId1"/>
    <sheet name="2кв" sheetId="21" r:id="rId2"/>
    <sheet name="3кв" sheetId="22" r:id="rId3"/>
    <sheet name="4кв" sheetId="23" r:id="rId4"/>
    <sheet name="отчет" sheetId="24" r:id="rId5"/>
  </sheets>
  <definedNames>
    <definedName name="_xlnm.Print_Area" localSheetId="0">'1КВ'!$A$1:$E$52</definedName>
    <definedName name="_xlnm.Print_Area" localSheetId="1">'2кв'!$A$1:$E$49</definedName>
    <definedName name="_xlnm.Print_Area" localSheetId="2">'3кв'!$A$1:$E$49</definedName>
    <definedName name="_xlnm.Print_Area" localSheetId="3">'4кв'!$A$1:$E$50</definedName>
    <definedName name="_xlnm.Print_Area" localSheetId="4">отчет!$A$1:$C$39</definedName>
  </definedNames>
  <calcPr calcId="152511"/>
</workbook>
</file>

<file path=xl/calcChain.xml><?xml version="1.0" encoding="utf-8"?>
<calcChain xmlns="http://schemas.openxmlformats.org/spreadsheetml/2006/main">
  <c r="C17" i="24" l="1"/>
  <c r="D21" i="24"/>
  <c r="C6" i="24"/>
  <c r="B50" i="23"/>
  <c r="C19" i="24"/>
  <c r="C16" i="24"/>
  <c r="C14" i="24"/>
  <c r="C15" i="24"/>
  <c r="C13" i="24"/>
  <c r="C9" i="24"/>
  <c r="C8" i="24"/>
  <c r="C11" i="24" l="1"/>
  <c r="C27" i="24"/>
  <c r="C21" i="24"/>
  <c r="C22" i="24" s="1"/>
  <c r="B44" i="23" l="1"/>
  <c r="E25" i="23"/>
  <c r="B47" i="23"/>
  <c r="E22" i="23"/>
  <c r="E27" i="23" s="1"/>
  <c r="B49" i="23" s="1"/>
  <c r="F20" i="23"/>
  <c r="E23" i="23" s="1"/>
  <c r="B49" i="22" l="1"/>
  <c r="B43" i="22"/>
  <c r="B46" i="22"/>
  <c r="B47" i="21" l="1"/>
  <c r="F20" i="21" l="1"/>
  <c r="G24" i="22" l="1"/>
  <c r="F20" i="22"/>
  <c r="E23" i="22" s="1"/>
  <c r="E23" i="21"/>
  <c r="E22" i="22" l="1"/>
  <c r="E26" i="22" s="1"/>
  <c r="B48" i="22" s="1"/>
  <c r="E22" i="21"/>
  <c r="E26" i="21" s="1"/>
  <c r="B48" i="21" s="1"/>
  <c r="E25" i="20"/>
  <c r="F20" i="20"/>
  <c r="G24" i="20"/>
  <c r="E23" i="20" l="1"/>
  <c r="E22" i="20" l="1"/>
  <c r="E28" i="20" l="1"/>
  <c r="B51" i="20" s="1"/>
  <c r="B52" i="20" s="1"/>
  <c r="B43" i="21" s="1"/>
  <c r="B49" i="21" s="1"/>
</calcChain>
</file>

<file path=xl/sharedStrings.xml><?xml version="1.0" encoding="utf-8"?>
<sst xmlns="http://schemas.openxmlformats.org/spreadsheetml/2006/main" count="268" uniqueCount="103">
  <si>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</si>
  <si>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</si>
  <si>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</si>
  <si>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</si>
  <si>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</si>
  <si>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</si>
  <si>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</si>
  <si>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</si>
  <si>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</si>
  <si>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</si>
  <si>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</si>
  <si>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</si>
  <si>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</si>
  <si>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</si>
  <si>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</si>
  <si>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</si>
  <si>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</si>
  <si>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</si>
  <si>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</si>
  <si>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</si>
  <si>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</si>
  <si>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</si>
  <si>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</si>
  <si>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</si>
  <si>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</si>
  <si>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Пролетарская, д. 94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</si>
  <si>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№51  от   01.06.2015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</si>
  <si>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№94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</si>
  <si>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</si>
  <si>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</si>
  <si>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</si>
  <si>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</si>
  <si>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</si>
  <si>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</si>
  <si>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в т.ч. Оплачено</t>
  </si>
  <si>
    <t>Не жилые помещения - 81,7 м2</t>
  </si>
  <si>
    <t>Общая площадь квартир - 474 м2</t>
  </si>
  <si>
    <t>Расходы по содержанию и тек. Ремонту</t>
  </si>
  <si>
    <t xml:space="preserve">Общехозяйственные расходы </t>
  </si>
  <si>
    <t>Остаток на начало квартала</t>
  </si>
  <si>
    <t xml:space="preserve">определена приложением № 9 к договору </t>
  </si>
  <si>
    <t>Услуги по содержанию многоквартирного дома</t>
  </si>
  <si>
    <t xml:space="preserve">Оплачено не жилые 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</si>
  <si>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Аникиной Оксаны Васильевны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</si>
  <si>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 6,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б/н от 17.05.22 г.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</si>
  <si>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Аникиной О.В.</t>
    </r>
  </si>
  <si>
    <t>Предъявлено населению 34592,46</t>
  </si>
  <si>
    <t>за 1 квартал 2023 года</t>
  </si>
  <si>
    <t>"31" 03 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</si>
  <si>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</si>
  <si>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 xml:space="preserve">Сварка и покраска ограждения под лестницей </t>
  </si>
  <si>
    <t>январь</t>
  </si>
  <si>
    <t>ч/ч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</si>
  <si>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</si>
  <si>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Ремонт подъезда -2шт(смета)</t>
  </si>
  <si>
    <t>февраль март</t>
  </si>
  <si>
    <t>интернет Ростелеком</t>
  </si>
  <si>
    <t>Окраска панелей  8502,21</t>
  </si>
  <si>
    <t xml:space="preserve">           2. Всего за период с "01" 01 2023 г. по "31" 03 2023 г. выполнено работ (оказано услуг) на общую сумму сто четыре тысячи двести шестнадцать рублей 30 копеек</t>
  </si>
  <si>
    <t>за 2 квартал 2023 года</t>
  </si>
  <si>
    <t>"30" 06  2023 г.</t>
  </si>
  <si>
    <t>2 квартал</t>
  </si>
  <si>
    <t>за 3 квартал 2023 года</t>
  </si>
  <si>
    <t>"30" 09  2023 г.</t>
  </si>
  <si>
    <t>3 квартал</t>
  </si>
  <si>
    <t xml:space="preserve">           2. Всего за период с "01" 04 2023 г. по "30" 06 2023 г. выполнено работ (оказано услуг) на общую сумму тридцать тысяч шестьсот двадцать четыре рубля 63 копейки</t>
  </si>
  <si>
    <t>Единовременная плата за окраску панелей в подьезде 17004,42</t>
  </si>
  <si>
    <t xml:space="preserve">           2. Всего за период с "01" 07 2023 г. по "30" 09 2023 г. выполнено работ (оказано услуг) на общую сумму тридцать две тысячи девятьсот двадцать девять рублей 19 копеек</t>
  </si>
  <si>
    <t>Предъявлено населению 38710,05</t>
  </si>
  <si>
    <t>за 4 квартал 2023 года</t>
  </si>
  <si>
    <t>31.12.2023 г.</t>
  </si>
  <si>
    <t>4 квартал</t>
  </si>
  <si>
    <t>Ремонт входной двери -сварка</t>
  </si>
  <si>
    <t>ноябрь</t>
  </si>
  <si>
    <t xml:space="preserve">           2. Всего за период с "01" 10 2023 г. по "31" 12 2023 г. выполнено работ (оказано услуг) на общую сумму тридцать шесть тысяч двести семьдесят четыре рубля 93 копейки.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</si>
  <si>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</si>
  <si>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</si>
  <si>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</si>
  <si>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</si>
  <si>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</si>
  <si>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</si>
  <si>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</si>
  <si>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</si>
  <si>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</si>
  <si>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</si>
  <si>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</si>
  <si>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</si>
  <si>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</si>
  <si>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</si>
  <si>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</si>
  <si>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</si>
  <si>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</si>
  <si>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</si>
  <si>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</si>
  <si>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</si>
  <si>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</si>
  <si>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</si>
  <si>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по ж.д. ул. Пролетарская, д. 94</t>
  </si>
  <si>
    <t>Оплачено за размещение оборудования в МОП интернет Ростелеком</t>
  </si>
  <si>
    <t>Начислено всего 172111,65</t>
  </si>
  <si>
    <t>Непредвиденные работы 14,5 ч/ч</t>
  </si>
  <si>
    <t xml:space="preserve">   * Ремонт подъезда -2шт(смета)</t>
  </si>
  <si>
    <t>Оплачено по софинансированию - Ремонт подьездов, 2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</si>
</sst>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0.000"/>
    <numFmt numFmtId="167" formatCode="#,##0.00\ _₽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3" fillId="0" borderId="0"/>
  </cellStyleXfs>
  <cellXfs count="9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164" fontId="8" fillId="0" borderId="0" xfId="1" applyNumberFormat="1" applyFont="1"/>
    <xf numFmtId="164" fontId="4" fillId="0" borderId="0" xfId="1" applyNumberFormat="1" applyFont="1"/>
    <xf numFmtId="0" fontId="11" fillId="0" borderId="0" xfId="0" applyFont="1"/>
    <xf numFmtId="0" fontId="3" fillId="0" borderId="0" xfId="0" applyFont="1" applyAlignment="1">
      <alignment wrapText="1"/>
    </xf>
    <xf numFmtId="164" fontId="8" fillId="0" borderId="0" xfId="0" applyNumberFormat="1" applyFont="1"/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166" fontId="4" fillId="0" borderId="0" xfId="0" applyNumberFormat="1" applyFont="1"/>
    <xf numFmtId="0" fontId="12" fillId="0" borderId="4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4" fillId="0" borderId="1" xfId="0" applyFont="1" applyBorder="1"/>
    <xf numFmtId="0" fontId="8" fillId="0" borderId="1" xfId="0" applyFont="1" applyBorder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Border="1"/>
    <xf numFmtId="0" fontId="3" fillId="0" borderId="0" xfId="0" applyFont="1" applyBorder="1"/>
    <xf numFmtId="166" fontId="4" fillId="0" borderId="0" xfId="0" applyNumberFormat="1" applyFont="1" applyBorder="1"/>
    <xf numFmtId="0" fontId="8" fillId="0" borderId="0" xfId="0" applyFont="1" applyBorder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3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left" wrapText="1"/>
    </xf>
    <xf numFmtId="0" fontId="5" fillId="0" borderId="0" xfId="0" applyFont="1" applyAlignment="1">
      <alignment wrapText="1"/>
    </xf>
    <xf numFmtId="43" fontId="4" fillId="0" borderId="6" xfId="1" applyFont="1" applyBorder="1" applyAlignment="1">
      <alignment horizontal="center" vertical="center" wrapText="1"/>
    </xf>
    <xf numFmtId="43" fontId="8" fillId="0" borderId="6" xfId="1" applyFont="1" applyBorder="1" applyAlignment="1">
      <alignment horizontal="center" vertical="center" wrapText="1"/>
    </xf>
    <xf numFmtId="0" fontId="12" fillId="0" borderId="7" xfId="0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15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7" fontId="8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 vertical="center" wrapText="1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7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1" xfId="0" applyFont="1" applyBorder="1" applyAlignment="1">
      <alignment wrapText="1"/>
    </xf>
    <xf numFmtId="43" fontId="0" fillId="0" borderId="0" xfId="0" applyNumberFormat="1"/>
    <xf numFmtId="49" fontId="3" fillId="0" borderId="8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49" fontId="3" fillId="0" borderId="6" xfId="0" applyNumberFormat="1" applyFont="1" applyBorder="1" applyAlignment="1">
      <alignment horizontal="left"/>
    </xf>
    <xf numFmtId="49" fontId="3" fillId="0" borderId="9" xfId="0" applyNumberFormat="1" applyFont="1" applyBorder="1" applyAlignment="1">
      <alignment horizontal="left"/>
    </xf>
    <xf numFmtId="164" fontId="3" fillId="0" borderId="2" xfId="1" applyNumberFormat="1" applyFont="1" applyBorder="1" applyAlignment="1">
      <alignment horizontal="center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topLeftCell="A25" zoomScaleSheetLayoutView="100" workbookViewId="0">
      <selection activeCell="A26" sqref="A2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45" t="s">
        <v>11</v>
      </c>
      <c r="B1" s="45"/>
      <c r="C1" s="45"/>
      <c r="D1" s="45"/>
      <c r="E1" s="45"/>
    </row>
    <row r="2" spans="1:5" ht="35.25" customHeight="1" x14ac:dyDescent="0.25">
      <c r="A2" s="46" t="s">
        <v>12</v>
      </c>
      <c r="B2" s="47"/>
      <c r="C2" s="47"/>
      <c r="D2" s="47"/>
      <c r="E2" s="47"/>
    </row>
    <row r="3" spans="1:5" x14ac:dyDescent="0.25">
      <c r="A3" s="48" t="s">
        <v>47</v>
      </c>
      <c r="B3" s="48"/>
      <c r="C3" s="48"/>
      <c r="D3" s="48"/>
      <c r="E3" s="48"/>
    </row>
    <row r="4" spans="1:5" s="1" customFormat="1" ht="15.75" x14ac:dyDescent="0.25">
      <c r="A4" s="21" t="s">
        <v>13</v>
      </c>
      <c r="B4" s="4"/>
      <c r="C4" s="4"/>
      <c r="D4" s="49" t="s">
        <v>48</v>
      </c>
      <c r="E4" s="49"/>
    </row>
    <row r="5" spans="1:5" x14ac:dyDescent="0.25">
      <c r="A5" s="24"/>
      <c r="B5" s="4"/>
      <c r="C5" s="4"/>
      <c r="D5" s="4"/>
      <c r="E5" s="4"/>
    </row>
    <row r="6" spans="1:5" x14ac:dyDescent="0.25">
      <c r="A6" s="50" t="s">
        <v>0</v>
      </c>
      <c r="B6" s="50"/>
      <c r="C6" s="50"/>
      <c r="D6" s="50"/>
      <c r="E6" s="50"/>
    </row>
    <row r="7" spans="1:5" x14ac:dyDescent="0.25">
      <c r="A7" s="44" t="s">
        <v>25</v>
      </c>
      <c r="B7" s="44"/>
      <c r="C7" s="44"/>
      <c r="D7" s="44"/>
      <c r="E7" s="44"/>
    </row>
    <row r="8" spans="1:5" x14ac:dyDescent="0.25">
      <c r="A8" s="52" t="s">
        <v>1</v>
      </c>
      <c r="B8" s="52"/>
      <c r="C8" s="52"/>
      <c r="D8" s="52"/>
      <c r="E8" s="52"/>
    </row>
    <row r="9" spans="1:5" x14ac:dyDescent="0.25">
      <c r="A9" s="50" t="s">
        <v>43</v>
      </c>
      <c r="B9" s="50"/>
      <c r="C9" s="50"/>
      <c r="D9" s="50"/>
      <c r="E9" s="50"/>
    </row>
    <row r="10" spans="1:5" ht="30" customHeight="1" x14ac:dyDescent="0.25">
      <c r="A10" s="53" t="s">
        <v>14</v>
      </c>
      <c r="B10" s="54"/>
      <c r="C10" s="54"/>
      <c r="D10" s="54"/>
      <c r="E10" s="54"/>
    </row>
    <row r="11" spans="1:5" ht="30" customHeight="1" x14ac:dyDescent="0.25">
      <c r="A11" s="50" t="s">
        <v>44</v>
      </c>
      <c r="B11" s="50"/>
      <c r="C11" s="50"/>
      <c r="D11" s="50"/>
      <c r="E11" s="50"/>
    </row>
    <row r="12" spans="1:5" x14ac:dyDescent="0.25">
      <c r="A12" s="52" t="s">
        <v>15</v>
      </c>
      <c r="B12" s="55"/>
      <c r="C12" s="55"/>
      <c r="D12" s="55"/>
      <c r="E12" s="55"/>
    </row>
    <row r="13" spans="1:5" x14ac:dyDescent="0.25">
      <c r="A13" s="50" t="s">
        <v>22</v>
      </c>
      <c r="B13" s="50"/>
      <c r="C13" s="50"/>
      <c r="D13" s="50"/>
      <c r="E13" s="50"/>
    </row>
    <row r="14" spans="1:5" ht="17.25" customHeight="1" x14ac:dyDescent="0.25">
      <c r="A14" s="52" t="s">
        <v>2</v>
      </c>
      <c r="B14" s="55"/>
      <c r="C14" s="55"/>
      <c r="D14" s="55"/>
      <c r="E14" s="55"/>
    </row>
    <row r="15" spans="1:5" x14ac:dyDescent="0.25">
      <c r="A15" s="50" t="s">
        <v>49</v>
      </c>
      <c r="B15" s="50"/>
      <c r="C15" s="50"/>
      <c r="D15" s="50"/>
      <c r="E15" s="50"/>
    </row>
    <row r="16" spans="1:5" x14ac:dyDescent="0.25">
      <c r="A16" s="52" t="s">
        <v>16</v>
      </c>
      <c r="B16" s="55"/>
      <c r="C16" s="55"/>
      <c r="D16" s="55"/>
      <c r="E16" s="55"/>
    </row>
    <row r="17" spans="1:7" ht="30.75" customHeight="1" x14ac:dyDescent="0.25">
      <c r="A17" s="50" t="s">
        <v>17</v>
      </c>
      <c r="B17" s="50"/>
      <c r="C17" s="50"/>
      <c r="D17" s="50"/>
      <c r="E17" s="50"/>
    </row>
    <row r="18" spans="1:7" ht="62.25" customHeight="1" x14ac:dyDescent="0.25">
      <c r="A18" s="50" t="s">
        <v>26</v>
      </c>
      <c r="B18" s="50"/>
      <c r="C18" s="50"/>
      <c r="D18" s="50"/>
      <c r="E18" s="50"/>
    </row>
    <row r="19" spans="1:7" ht="30" customHeight="1" x14ac:dyDescent="0.25">
      <c r="A19" s="51" t="s">
        <v>27</v>
      </c>
      <c r="B19" s="51"/>
      <c r="C19" s="51"/>
      <c r="D19" s="51"/>
      <c r="E19" s="51"/>
    </row>
    <row r="20" spans="1:7" x14ac:dyDescent="0.25">
      <c r="A20" s="51"/>
      <c r="B20" s="51"/>
      <c r="C20" s="51"/>
      <c r="D20" s="51"/>
      <c r="E20" s="51"/>
      <c r="F20" s="2">
        <f>81.7+474</f>
        <v>555.70000000000005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0" t="s">
        <v>41</v>
      </c>
      <c r="B22" s="9" t="s">
        <v>40</v>
      </c>
      <c r="C22" s="3" t="s">
        <v>4</v>
      </c>
      <c r="D22" s="3">
        <v>14.47</v>
      </c>
      <c r="E22" s="8">
        <f>D22*F20*G20</f>
        <v>24122.937000000005</v>
      </c>
    </row>
    <row r="23" spans="1:7" x14ac:dyDescent="0.25">
      <c r="A23" s="7" t="s">
        <v>38</v>
      </c>
      <c r="B23" s="9" t="s">
        <v>23</v>
      </c>
      <c r="C23" s="3" t="s">
        <v>4</v>
      </c>
      <c r="D23" s="3">
        <v>3.9</v>
      </c>
      <c r="E23" s="8">
        <f>D23*F20*G20</f>
        <v>6501.6900000000005</v>
      </c>
    </row>
    <row r="24" spans="1:7" x14ac:dyDescent="0.25">
      <c r="A24" s="7" t="s">
        <v>28</v>
      </c>
      <c r="B24" s="9" t="s">
        <v>29</v>
      </c>
      <c r="C24" s="3" t="s">
        <v>30</v>
      </c>
      <c r="D24" s="3"/>
      <c r="E24" s="8">
        <v>223</v>
      </c>
      <c r="G24" s="25">
        <f>2766.95/2</f>
        <v>1383.4749999999999</v>
      </c>
    </row>
    <row r="25" spans="1:7" ht="30" x14ac:dyDescent="0.25">
      <c r="A25" s="26" t="s">
        <v>50</v>
      </c>
      <c r="B25" s="27" t="s">
        <v>51</v>
      </c>
      <c r="C25" s="28" t="s">
        <v>52</v>
      </c>
      <c r="D25" s="28">
        <v>4.5</v>
      </c>
      <c r="E25" s="29">
        <f>235.95*4.5</f>
        <v>1061.7749999999999</v>
      </c>
    </row>
    <row r="26" spans="1:7" s="31" customFormat="1" x14ac:dyDescent="0.25">
      <c r="A26" s="30" t="s">
        <v>54</v>
      </c>
      <c r="B26" s="9" t="s">
        <v>55</v>
      </c>
      <c r="C26" s="3" t="s">
        <v>30</v>
      </c>
      <c r="D26" s="3"/>
      <c r="E26" s="8">
        <v>72306.899999999994</v>
      </c>
    </row>
    <row r="27" spans="1:7" s="31" customFormat="1" x14ac:dyDescent="0.25">
      <c r="A27" s="30"/>
      <c r="B27" s="9"/>
      <c r="C27" s="3"/>
      <c r="D27" s="3"/>
      <c r="E27" s="8"/>
    </row>
    <row r="28" spans="1:7" s="32" customFormat="1" ht="14.25" x14ac:dyDescent="0.2">
      <c r="A28" s="10" t="s">
        <v>24</v>
      </c>
      <c r="B28" s="11"/>
      <c r="C28" s="12"/>
      <c r="D28" s="12"/>
      <c r="E28" s="13">
        <f>SUM(E22:E27)</f>
        <v>104216.302</v>
      </c>
    </row>
    <row r="29" spans="1:7" ht="33" customHeight="1" x14ac:dyDescent="0.25">
      <c r="A29" s="57" t="s">
        <v>58</v>
      </c>
      <c r="B29" s="57"/>
      <c r="C29" s="57"/>
      <c r="D29" s="57"/>
      <c r="E29" s="57"/>
    </row>
    <row r="30" spans="1:7" ht="30.75" customHeight="1" x14ac:dyDescent="0.25">
      <c r="A30" s="50" t="s">
        <v>21</v>
      </c>
      <c r="B30" s="50"/>
      <c r="C30" s="50"/>
      <c r="D30" s="50"/>
      <c r="E30" s="50"/>
    </row>
    <row r="31" spans="1:7" ht="14.25" customHeight="1" x14ac:dyDescent="0.25">
      <c r="A31" s="50" t="s">
        <v>20</v>
      </c>
      <c r="B31" s="50"/>
      <c r="C31" s="50"/>
      <c r="D31" s="50"/>
      <c r="E31" s="50"/>
    </row>
    <row r="32" spans="1:7" ht="30" customHeight="1" x14ac:dyDescent="0.25">
      <c r="A32" s="50" t="s">
        <v>31</v>
      </c>
      <c r="B32" s="50"/>
      <c r="C32" s="50"/>
      <c r="D32" s="50"/>
      <c r="E32" s="50"/>
    </row>
    <row r="33" spans="1:5" x14ac:dyDescent="0.25">
      <c r="A33" s="50" t="s">
        <v>18</v>
      </c>
      <c r="B33" s="50"/>
      <c r="C33" s="50"/>
      <c r="D33" s="50"/>
      <c r="E33" s="50"/>
    </row>
    <row r="34" spans="1:5" x14ac:dyDescent="0.25">
      <c r="A34" s="58" t="s">
        <v>5</v>
      </c>
      <c r="B34" s="58"/>
      <c r="C34" s="58"/>
      <c r="D34" s="58"/>
      <c r="E34" s="58"/>
    </row>
    <row r="35" spans="1:5" x14ac:dyDescent="0.25">
      <c r="A35" s="50" t="s">
        <v>18</v>
      </c>
      <c r="B35" s="50"/>
      <c r="C35" s="50"/>
      <c r="D35" s="50"/>
      <c r="E35" s="50"/>
    </row>
    <row r="36" spans="1:5" x14ac:dyDescent="0.25">
      <c r="A36" s="59" t="s">
        <v>53</v>
      </c>
      <c r="B36" s="59"/>
      <c r="C36" s="59"/>
      <c r="D36" s="59"/>
      <c r="E36" s="5"/>
    </row>
    <row r="37" spans="1:5" x14ac:dyDescent="0.25">
      <c r="B37" s="56" t="s">
        <v>19</v>
      </c>
      <c r="C37" s="56"/>
      <c r="D37" s="56"/>
      <c r="E37" s="6" t="s">
        <v>6</v>
      </c>
    </row>
    <row r="38" spans="1:5" x14ac:dyDescent="0.25">
      <c r="A38" s="23"/>
      <c r="B38" s="23"/>
      <c r="C38" s="23"/>
      <c r="D38" s="23"/>
      <c r="E38" s="23"/>
    </row>
    <row r="39" spans="1:5" ht="15" customHeight="1" x14ac:dyDescent="0.25">
      <c r="A39" s="59" t="s">
        <v>45</v>
      </c>
      <c r="B39" s="59"/>
      <c r="C39" s="59"/>
      <c r="D39" s="59"/>
      <c r="E39" s="59"/>
    </row>
    <row r="40" spans="1:5" x14ac:dyDescent="0.25">
      <c r="B40" s="56" t="s">
        <v>19</v>
      </c>
      <c r="C40" s="56"/>
      <c r="D40" s="56"/>
      <c r="E40" s="6" t="s">
        <v>6</v>
      </c>
    </row>
    <row r="42" spans="1:5" x14ac:dyDescent="0.25">
      <c r="A42" s="2" t="s">
        <v>36</v>
      </c>
    </row>
    <row r="43" spans="1:5" x14ac:dyDescent="0.25">
      <c r="A43" s="2" t="s">
        <v>35</v>
      </c>
    </row>
    <row r="44" spans="1:5" x14ac:dyDescent="0.25">
      <c r="A44" s="14" t="s">
        <v>32</v>
      </c>
    </row>
    <row r="45" spans="1:5" x14ac:dyDescent="0.25">
      <c r="A45" s="2" t="s">
        <v>39</v>
      </c>
      <c r="B45" s="15">
        <v>48525.46</v>
      </c>
    </row>
    <row r="46" spans="1:5" ht="31.5" x14ac:dyDescent="0.25">
      <c r="A46" s="18" t="s">
        <v>46</v>
      </c>
      <c r="B46" s="16"/>
    </row>
    <row r="47" spans="1:5" x14ac:dyDescent="0.25">
      <c r="A47" s="2" t="s">
        <v>34</v>
      </c>
      <c r="B47" s="16">
        <v>35246.089999999997</v>
      </c>
    </row>
    <row r="48" spans="1:5" x14ac:dyDescent="0.25">
      <c r="A48" s="2" t="s">
        <v>56</v>
      </c>
      <c r="B48" s="16">
        <v>1350</v>
      </c>
    </row>
    <row r="49" spans="1:2" x14ac:dyDescent="0.25">
      <c r="A49" s="2" t="s">
        <v>42</v>
      </c>
      <c r="B49" s="16"/>
    </row>
    <row r="50" spans="1:2" x14ac:dyDescent="0.25">
      <c r="A50" s="2" t="s">
        <v>57</v>
      </c>
      <c r="B50" s="16">
        <v>0</v>
      </c>
    </row>
    <row r="51" spans="1:2" ht="30" x14ac:dyDescent="0.25">
      <c r="A51" s="22" t="s">
        <v>37</v>
      </c>
      <c r="B51" s="16">
        <f>E28</f>
        <v>104216.302</v>
      </c>
    </row>
    <row r="52" spans="1:2" x14ac:dyDescent="0.25">
      <c r="A52" s="17" t="s">
        <v>33</v>
      </c>
      <c r="B52" s="19">
        <f>B45+B47+B48-B51</f>
        <v>-19094.752000000008</v>
      </c>
    </row>
  </sheetData>
  <mergeCells count="30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E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9"/>
  <sheetViews>
    <sheetView view="pageBreakPreview" topLeftCell="A20" zoomScaleSheetLayoutView="100" workbookViewId="0">
      <selection activeCell="B46" sqref="B4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33" width="9.140625" style="37"/>
    <col min="34" max="16384" width="9.140625" style="2"/>
  </cols>
  <sheetData>
    <row r="1" spans="1:33" ht="15.75" x14ac:dyDescent="0.25">
      <c r="A1" s="45" t="s">
        <v>11</v>
      </c>
      <c r="B1" s="45"/>
      <c r="C1" s="45"/>
      <c r="D1" s="45"/>
      <c r="E1" s="45"/>
    </row>
    <row r="2" spans="1:33" ht="35.25" customHeight="1" x14ac:dyDescent="0.25">
      <c r="A2" s="46" t="s">
        <v>12</v>
      </c>
      <c r="B2" s="47"/>
      <c r="C2" s="47"/>
      <c r="D2" s="47"/>
      <c r="E2" s="47"/>
    </row>
    <row r="3" spans="1:33" x14ac:dyDescent="0.25">
      <c r="A3" s="48" t="s">
        <v>59</v>
      </c>
      <c r="B3" s="48"/>
      <c r="C3" s="48"/>
      <c r="D3" s="48"/>
      <c r="E3" s="48"/>
    </row>
    <row r="4" spans="1:33" s="1" customFormat="1" ht="15.75" x14ac:dyDescent="0.25">
      <c r="A4" s="21" t="s">
        <v>13</v>
      </c>
      <c r="B4" s="4"/>
      <c r="C4" s="4"/>
      <c r="D4" s="49" t="s">
        <v>60</v>
      </c>
      <c r="E4" s="49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</row>
    <row r="5" spans="1:33" x14ac:dyDescent="0.25">
      <c r="A5" s="35"/>
      <c r="B5" s="4"/>
      <c r="C5" s="4"/>
      <c r="D5" s="4"/>
      <c r="E5" s="4"/>
    </row>
    <row r="6" spans="1:33" x14ac:dyDescent="0.25">
      <c r="A6" s="50" t="s">
        <v>0</v>
      </c>
      <c r="B6" s="50"/>
      <c r="C6" s="50"/>
      <c r="D6" s="50"/>
      <c r="E6" s="50"/>
    </row>
    <row r="7" spans="1:33" x14ac:dyDescent="0.25">
      <c r="A7" s="44" t="s">
        <v>25</v>
      </c>
      <c r="B7" s="44"/>
      <c r="C7" s="44"/>
      <c r="D7" s="44"/>
      <c r="E7" s="44"/>
    </row>
    <row r="8" spans="1:33" x14ac:dyDescent="0.25">
      <c r="A8" s="52" t="s">
        <v>1</v>
      </c>
      <c r="B8" s="52"/>
      <c r="C8" s="52"/>
      <c r="D8" s="52"/>
      <c r="E8" s="52"/>
    </row>
    <row r="9" spans="1:33" x14ac:dyDescent="0.25">
      <c r="A9" s="50" t="s">
        <v>43</v>
      </c>
      <c r="B9" s="50"/>
      <c r="C9" s="50"/>
      <c r="D9" s="50"/>
      <c r="E9" s="50"/>
    </row>
    <row r="10" spans="1:33" ht="30" customHeight="1" x14ac:dyDescent="0.25">
      <c r="A10" s="53" t="s">
        <v>14</v>
      </c>
      <c r="B10" s="54"/>
      <c r="C10" s="54"/>
      <c r="D10" s="54"/>
      <c r="E10" s="54"/>
    </row>
    <row r="11" spans="1:33" ht="30" customHeight="1" x14ac:dyDescent="0.25">
      <c r="A11" s="50" t="s">
        <v>44</v>
      </c>
      <c r="B11" s="50"/>
      <c r="C11" s="50"/>
      <c r="D11" s="50"/>
      <c r="E11" s="50"/>
    </row>
    <row r="12" spans="1:33" x14ac:dyDescent="0.25">
      <c r="A12" s="52" t="s">
        <v>15</v>
      </c>
      <c r="B12" s="55"/>
      <c r="C12" s="55"/>
      <c r="D12" s="55"/>
      <c r="E12" s="55"/>
    </row>
    <row r="13" spans="1:33" x14ac:dyDescent="0.25">
      <c r="A13" s="50" t="s">
        <v>22</v>
      </c>
      <c r="B13" s="50"/>
      <c r="C13" s="50"/>
      <c r="D13" s="50"/>
      <c r="E13" s="50"/>
    </row>
    <row r="14" spans="1:33" ht="17.25" customHeight="1" x14ac:dyDescent="0.25">
      <c r="A14" s="52" t="s">
        <v>2</v>
      </c>
      <c r="B14" s="55"/>
      <c r="C14" s="55"/>
      <c r="D14" s="55"/>
      <c r="E14" s="55"/>
    </row>
    <row r="15" spans="1:33" x14ac:dyDescent="0.25">
      <c r="A15" s="50" t="s">
        <v>49</v>
      </c>
      <c r="B15" s="50"/>
      <c r="C15" s="50"/>
      <c r="D15" s="50"/>
      <c r="E15" s="50"/>
    </row>
    <row r="16" spans="1:33" x14ac:dyDescent="0.25">
      <c r="A16" s="52" t="s">
        <v>16</v>
      </c>
      <c r="B16" s="55"/>
      <c r="C16" s="55"/>
      <c r="D16" s="55"/>
      <c r="E16" s="55"/>
    </row>
    <row r="17" spans="1:33" ht="30.75" customHeight="1" x14ac:dyDescent="0.25">
      <c r="A17" s="50" t="s">
        <v>17</v>
      </c>
      <c r="B17" s="50"/>
      <c r="C17" s="50"/>
      <c r="D17" s="50"/>
      <c r="E17" s="50"/>
    </row>
    <row r="18" spans="1:33" ht="62.25" customHeight="1" x14ac:dyDescent="0.25">
      <c r="A18" s="50" t="s">
        <v>26</v>
      </c>
      <c r="B18" s="50"/>
      <c r="C18" s="50"/>
      <c r="D18" s="50"/>
      <c r="E18" s="50"/>
    </row>
    <row r="19" spans="1:33" ht="30" customHeight="1" x14ac:dyDescent="0.25">
      <c r="A19" s="51" t="s">
        <v>27</v>
      </c>
      <c r="B19" s="51"/>
      <c r="C19" s="51"/>
      <c r="D19" s="51"/>
      <c r="E19" s="51"/>
    </row>
    <row r="20" spans="1:33" x14ac:dyDescent="0.25">
      <c r="A20" s="51"/>
      <c r="B20" s="51"/>
      <c r="C20" s="51"/>
      <c r="D20" s="51"/>
      <c r="E20" s="51"/>
      <c r="F20" s="37">
        <f>81.7+474</f>
        <v>555.70000000000005</v>
      </c>
      <c r="G20" s="37">
        <v>3</v>
      </c>
    </row>
    <row r="21" spans="1:33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33" ht="38.25" x14ac:dyDescent="0.25">
      <c r="A22" s="20" t="s">
        <v>41</v>
      </c>
      <c r="B22" s="9" t="s">
        <v>40</v>
      </c>
      <c r="C22" s="3" t="s">
        <v>4</v>
      </c>
      <c r="D22" s="3">
        <v>14.47</v>
      </c>
      <c r="E22" s="8">
        <f>D22*F20*G20</f>
        <v>24122.937000000005</v>
      </c>
    </row>
    <row r="23" spans="1:33" x14ac:dyDescent="0.25">
      <c r="A23" s="7" t="s">
        <v>38</v>
      </c>
      <c r="B23" s="9" t="s">
        <v>23</v>
      </c>
      <c r="C23" s="3" t="s">
        <v>4</v>
      </c>
      <c r="D23" s="3">
        <v>3.9</v>
      </c>
      <c r="E23" s="8">
        <f>D23*F20*G20</f>
        <v>6501.6900000000005</v>
      </c>
    </row>
    <row r="24" spans="1:33" x14ac:dyDescent="0.25">
      <c r="A24" s="7" t="s">
        <v>28</v>
      </c>
      <c r="B24" s="9" t="s">
        <v>61</v>
      </c>
      <c r="C24" s="3" t="s">
        <v>30</v>
      </c>
      <c r="D24" s="3"/>
      <c r="E24" s="8">
        <v>0</v>
      </c>
      <c r="G24" s="39"/>
    </row>
    <row r="25" spans="1:33" s="31" customFormat="1" x14ac:dyDescent="0.25">
      <c r="A25" s="30"/>
      <c r="B25" s="9"/>
      <c r="C25" s="3"/>
      <c r="D25" s="3"/>
      <c r="E25" s="8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</row>
    <row r="26" spans="1:33" s="32" customFormat="1" ht="14.25" x14ac:dyDescent="0.2">
      <c r="A26" s="10" t="s">
        <v>24</v>
      </c>
      <c r="B26" s="11"/>
      <c r="C26" s="12"/>
      <c r="D26" s="12"/>
      <c r="E26" s="13">
        <f>SUM(E22:E25)</f>
        <v>30624.627000000008</v>
      </c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</row>
    <row r="27" spans="1:33" ht="33" customHeight="1" x14ac:dyDescent="0.25">
      <c r="A27" s="57" t="s">
        <v>65</v>
      </c>
      <c r="B27" s="57"/>
      <c r="C27" s="57"/>
      <c r="D27" s="57"/>
      <c r="E27" s="57"/>
    </row>
    <row r="28" spans="1:33" ht="30.75" customHeight="1" x14ac:dyDescent="0.25">
      <c r="A28" s="50" t="s">
        <v>21</v>
      </c>
      <c r="B28" s="50"/>
      <c r="C28" s="50"/>
      <c r="D28" s="50"/>
      <c r="E28" s="50"/>
    </row>
    <row r="29" spans="1:33" ht="14.25" customHeight="1" x14ac:dyDescent="0.25">
      <c r="A29" s="50" t="s">
        <v>20</v>
      </c>
      <c r="B29" s="50"/>
      <c r="C29" s="50"/>
      <c r="D29" s="50"/>
      <c r="E29" s="50"/>
    </row>
    <row r="30" spans="1:33" ht="30" customHeight="1" x14ac:dyDescent="0.25">
      <c r="A30" s="50" t="s">
        <v>31</v>
      </c>
      <c r="B30" s="50"/>
      <c r="C30" s="50"/>
      <c r="D30" s="50"/>
      <c r="E30" s="50"/>
    </row>
    <row r="31" spans="1:33" x14ac:dyDescent="0.25">
      <c r="A31" s="50" t="s">
        <v>18</v>
      </c>
      <c r="B31" s="50"/>
      <c r="C31" s="50"/>
      <c r="D31" s="50"/>
      <c r="E31" s="50"/>
    </row>
    <row r="32" spans="1:33" x14ac:dyDescent="0.25">
      <c r="A32" s="58" t="s">
        <v>5</v>
      </c>
      <c r="B32" s="58"/>
      <c r="C32" s="58"/>
      <c r="D32" s="58"/>
      <c r="E32" s="58"/>
    </row>
    <row r="33" spans="1:5" x14ac:dyDescent="0.25">
      <c r="A33" s="50" t="s">
        <v>18</v>
      </c>
      <c r="B33" s="50"/>
      <c r="C33" s="50"/>
      <c r="D33" s="50"/>
      <c r="E33" s="50"/>
    </row>
    <row r="34" spans="1:5" x14ac:dyDescent="0.25">
      <c r="A34" s="59" t="s">
        <v>53</v>
      </c>
      <c r="B34" s="59"/>
      <c r="C34" s="59"/>
      <c r="D34" s="59"/>
      <c r="E34" s="5"/>
    </row>
    <row r="35" spans="1:5" x14ac:dyDescent="0.25">
      <c r="B35" s="56" t="s">
        <v>19</v>
      </c>
      <c r="C35" s="56"/>
      <c r="D35" s="56"/>
      <c r="E35" s="6" t="s">
        <v>6</v>
      </c>
    </row>
    <row r="36" spans="1:5" x14ac:dyDescent="0.25">
      <c r="A36" s="34"/>
      <c r="B36" s="34"/>
      <c r="C36" s="34"/>
      <c r="D36" s="34"/>
      <c r="E36" s="34"/>
    </row>
    <row r="37" spans="1:5" ht="15" customHeight="1" x14ac:dyDescent="0.25">
      <c r="A37" s="59" t="s">
        <v>45</v>
      </c>
      <c r="B37" s="59"/>
      <c r="C37" s="59"/>
      <c r="D37" s="59"/>
      <c r="E37" s="59"/>
    </row>
    <row r="38" spans="1:5" x14ac:dyDescent="0.25">
      <c r="B38" s="56" t="s">
        <v>19</v>
      </c>
      <c r="C38" s="56"/>
      <c r="D38" s="56"/>
      <c r="E38" s="6" t="s">
        <v>6</v>
      </c>
    </row>
    <row r="40" spans="1:5" x14ac:dyDescent="0.25">
      <c r="A40" s="2" t="s">
        <v>36</v>
      </c>
    </row>
    <row r="41" spans="1:5" x14ac:dyDescent="0.25">
      <c r="A41" s="2" t="s">
        <v>35</v>
      </c>
    </row>
    <row r="42" spans="1:5" x14ac:dyDescent="0.25">
      <c r="A42" s="14" t="s">
        <v>32</v>
      </c>
    </row>
    <row r="43" spans="1:5" x14ac:dyDescent="0.25">
      <c r="A43" s="2" t="s">
        <v>39</v>
      </c>
      <c r="B43" s="15">
        <f>'1КВ'!B52</f>
        <v>-19094.752000000008</v>
      </c>
    </row>
    <row r="44" spans="1:5" ht="31.5" x14ac:dyDescent="0.25">
      <c r="A44" s="18" t="s">
        <v>46</v>
      </c>
      <c r="B44" s="16"/>
    </row>
    <row r="45" spans="1:5" x14ac:dyDescent="0.25">
      <c r="A45" s="2" t="s">
        <v>34</v>
      </c>
      <c r="B45" s="16">
        <v>33938.83</v>
      </c>
    </row>
    <row r="46" spans="1:5" ht="36.75" customHeight="1" x14ac:dyDescent="0.25">
      <c r="A46" s="36" t="s">
        <v>66</v>
      </c>
      <c r="B46" s="16">
        <v>25506.63</v>
      </c>
    </row>
    <row r="47" spans="1:5" x14ac:dyDescent="0.25">
      <c r="A47" s="2" t="s">
        <v>56</v>
      </c>
      <c r="B47" s="16">
        <f>150*3</f>
        <v>450</v>
      </c>
    </row>
    <row r="48" spans="1:5" ht="30" x14ac:dyDescent="0.25">
      <c r="A48" s="33" t="s">
        <v>37</v>
      </c>
      <c r="B48" s="16">
        <f>E26</f>
        <v>30624.627000000008</v>
      </c>
    </row>
    <row r="49" spans="1:2" x14ac:dyDescent="0.25">
      <c r="A49" s="17" t="s">
        <v>33</v>
      </c>
      <c r="B49" s="19">
        <f>B43+B45+B47+B46-B48</f>
        <v>10176.080999999991</v>
      </c>
    </row>
  </sheetData>
  <mergeCells count="30">
    <mergeCell ref="B38:D38"/>
    <mergeCell ref="A20:E20"/>
    <mergeCell ref="A27:E27"/>
    <mergeCell ref="A28:E28"/>
    <mergeCell ref="A29:E29"/>
    <mergeCell ref="A30:E30"/>
    <mergeCell ref="A31:E31"/>
    <mergeCell ref="A32:E32"/>
    <mergeCell ref="A33:E33"/>
    <mergeCell ref="A34:D34"/>
    <mergeCell ref="B35:D35"/>
    <mergeCell ref="A37:E3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topLeftCell="A21" zoomScaleSheetLayoutView="100" workbookViewId="0">
      <selection activeCell="B50" sqref="B50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45" t="s">
        <v>11</v>
      </c>
      <c r="B1" s="45"/>
      <c r="C1" s="45"/>
      <c r="D1" s="45"/>
      <c r="E1" s="45"/>
    </row>
    <row r="2" spans="1:5" ht="35.25" customHeight="1" x14ac:dyDescent="0.25">
      <c r="A2" s="46" t="s">
        <v>12</v>
      </c>
      <c r="B2" s="47"/>
      <c r="C2" s="47"/>
      <c r="D2" s="47"/>
      <c r="E2" s="47"/>
    </row>
    <row r="3" spans="1:5" x14ac:dyDescent="0.25">
      <c r="A3" s="48" t="s">
        <v>62</v>
      </c>
      <c r="B3" s="48"/>
      <c r="C3" s="48"/>
      <c r="D3" s="48"/>
      <c r="E3" s="48"/>
    </row>
    <row r="4" spans="1:5" s="1" customFormat="1" ht="15.75" x14ac:dyDescent="0.25">
      <c r="A4" s="21" t="s">
        <v>13</v>
      </c>
      <c r="B4" s="4"/>
      <c r="C4" s="4"/>
      <c r="D4" s="49" t="s">
        <v>63</v>
      </c>
      <c r="E4" s="49"/>
    </row>
    <row r="5" spans="1:5" x14ac:dyDescent="0.25">
      <c r="A5" s="35"/>
      <c r="B5" s="4"/>
      <c r="C5" s="4"/>
      <c r="D5" s="4"/>
      <c r="E5" s="4"/>
    </row>
    <row r="6" spans="1:5" x14ac:dyDescent="0.25">
      <c r="A6" s="50" t="s">
        <v>0</v>
      </c>
      <c r="B6" s="50"/>
      <c r="C6" s="50"/>
      <c r="D6" s="50"/>
      <c r="E6" s="50"/>
    </row>
    <row r="7" spans="1:5" x14ac:dyDescent="0.25">
      <c r="A7" s="44" t="s">
        <v>25</v>
      </c>
      <c r="B7" s="44"/>
      <c r="C7" s="44"/>
      <c r="D7" s="44"/>
      <c r="E7" s="44"/>
    </row>
    <row r="8" spans="1:5" x14ac:dyDescent="0.25">
      <c r="A8" s="52" t="s">
        <v>1</v>
      </c>
      <c r="B8" s="52"/>
      <c r="C8" s="52"/>
      <c r="D8" s="52"/>
      <c r="E8" s="52"/>
    </row>
    <row r="9" spans="1:5" x14ac:dyDescent="0.25">
      <c r="A9" s="50" t="s">
        <v>43</v>
      </c>
      <c r="B9" s="50"/>
      <c r="C9" s="50"/>
      <c r="D9" s="50"/>
      <c r="E9" s="50"/>
    </row>
    <row r="10" spans="1:5" ht="30" customHeight="1" x14ac:dyDescent="0.25">
      <c r="A10" s="53" t="s">
        <v>14</v>
      </c>
      <c r="B10" s="54"/>
      <c r="C10" s="54"/>
      <c r="D10" s="54"/>
      <c r="E10" s="54"/>
    </row>
    <row r="11" spans="1:5" ht="30" customHeight="1" x14ac:dyDescent="0.25">
      <c r="A11" s="50" t="s">
        <v>44</v>
      </c>
      <c r="B11" s="50"/>
      <c r="C11" s="50"/>
      <c r="D11" s="50"/>
      <c r="E11" s="50"/>
    </row>
    <row r="12" spans="1:5" x14ac:dyDescent="0.25">
      <c r="A12" s="52" t="s">
        <v>15</v>
      </c>
      <c r="B12" s="55"/>
      <c r="C12" s="55"/>
      <c r="D12" s="55"/>
      <c r="E12" s="55"/>
    </row>
    <row r="13" spans="1:5" x14ac:dyDescent="0.25">
      <c r="A13" s="50" t="s">
        <v>22</v>
      </c>
      <c r="B13" s="50"/>
      <c r="C13" s="50"/>
      <c r="D13" s="50"/>
      <c r="E13" s="50"/>
    </row>
    <row r="14" spans="1:5" ht="17.25" customHeight="1" x14ac:dyDescent="0.25">
      <c r="A14" s="52" t="s">
        <v>2</v>
      </c>
      <c r="B14" s="55"/>
      <c r="C14" s="55"/>
      <c r="D14" s="55"/>
      <c r="E14" s="55"/>
    </row>
    <row r="15" spans="1:5" x14ac:dyDescent="0.25">
      <c r="A15" s="50" t="s">
        <v>49</v>
      </c>
      <c r="B15" s="50"/>
      <c r="C15" s="50"/>
      <c r="D15" s="50"/>
      <c r="E15" s="50"/>
    </row>
    <row r="16" spans="1:5" x14ac:dyDescent="0.25">
      <c r="A16" s="52" t="s">
        <v>16</v>
      </c>
      <c r="B16" s="55"/>
      <c r="C16" s="55"/>
      <c r="D16" s="55"/>
      <c r="E16" s="55"/>
    </row>
    <row r="17" spans="1:7" ht="30.75" customHeight="1" x14ac:dyDescent="0.25">
      <c r="A17" s="50" t="s">
        <v>17</v>
      </c>
      <c r="B17" s="50"/>
      <c r="C17" s="50"/>
      <c r="D17" s="50"/>
      <c r="E17" s="50"/>
    </row>
    <row r="18" spans="1:7" ht="62.25" customHeight="1" x14ac:dyDescent="0.25">
      <c r="A18" s="50" t="s">
        <v>26</v>
      </c>
      <c r="B18" s="50"/>
      <c r="C18" s="50"/>
      <c r="D18" s="50"/>
      <c r="E18" s="50"/>
    </row>
    <row r="19" spans="1:7" ht="30" customHeight="1" x14ac:dyDescent="0.25">
      <c r="A19" s="51" t="s">
        <v>27</v>
      </c>
      <c r="B19" s="51"/>
      <c r="C19" s="51"/>
      <c r="D19" s="51"/>
      <c r="E19" s="51"/>
    </row>
    <row r="20" spans="1:7" x14ac:dyDescent="0.25">
      <c r="A20" s="51"/>
      <c r="B20" s="51"/>
      <c r="C20" s="51"/>
      <c r="D20" s="51"/>
      <c r="E20" s="51"/>
      <c r="F20" s="2">
        <f>81.7+474</f>
        <v>555.70000000000005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0" t="s">
        <v>41</v>
      </c>
      <c r="B22" s="9" t="s">
        <v>40</v>
      </c>
      <c r="C22" s="3" t="s">
        <v>4</v>
      </c>
      <c r="D22" s="3">
        <v>15.3</v>
      </c>
      <c r="E22" s="8">
        <f>D22*F20*G20</f>
        <v>25506.630000000005</v>
      </c>
    </row>
    <row r="23" spans="1:7" x14ac:dyDescent="0.25">
      <c r="A23" s="7" t="s">
        <v>38</v>
      </c>
      <c r="B23" s="9" t="s">
        <v>23</v>
      </c>
      <c r="C23" s="3" t="s">
        <v>4</v>
      </c>
      <c r="D23" s="3">
        <v>4.3600000000000003</v>
      </c>
      <c r="E23" s="8">
        <f>D23*F20*G20</f>
        <v>7268.5560000000005</v>
      </c>
    </row>
    <row r="24" spans="1:7" x14ac:dyDescent="0.25">
      <c r="A24" s="7" t="s">
        <v>28</v>
      </c>
      <c r="B24" s="9" t="s">
        <v>64</v>
      </c>
      <c r="C24" s="3" t="s">
        <v>30</v>
      </c>
      <c r="D24" s="3"/>
      <c r="E24" s="8">
        <v>154</v>
      </c>
      <c r="G24" s="25">
        <f>2766.95/2</f>
        <v>1383.4749999999999</v>
      </c>
    </row>
    <row r="25" spans="1:7" s="31" customFormat="1" x14ac:dyDescent="0.25">
      <c r="A25" s="30"/>
      <c r="B25" s="9"/>
      <c r="C25" s="3"/>
      <c r="D25" s="3"/>
      <c r="E25" s="8"/>
    </row>
    <row r="26" spans="1:7" s="32" customFormat="1" ht="14.25" x14ac:dyDescent="0.2">
      <c r="A26" s="10" t="s">
        <v>24</v>
      </c>
      <c r="B26" s="11"/>
      <c r="C26" s="12"/>
      <c r="D26" s="12"/>
      <c r="E26" s="13">
        <f>SUM(E22:E25)</f>
        <v>32929.186000000002</v>
      </c>
    </row>
    <row r="27" spans="1:7" ht="33" customHeight="1" x14ac:dyDescent="0.25">
      <c r="A27" s="57" t="s">
        <v>67</v>
      </c>
      <c r="B27" s="57"/>
      <c r="C27" s="57"/>
      <c r="D27" s="57"/>
      <c r="E27" s="57"/>
    </row>
    <row r="28" spans="1:7" ht="30.75" customHeight="1" x14ac:dyDescent="0.25">
      <c r="A28" s="50" t="s">
        <v>21</v>
      </c>
      <c r="B28" s="50"/>
      <c r="C28" s="50"/>
      <c r="D28" s="50"/>
      <c r="E28" s="50"/>
    </row>
    <row r="29" spans="1:7" ht="14.25" customHeight="1" x14ac:dyDescent="0.25">
      <c r="A29" s="50" t="s">
        <v>20</v>
      </c>
      <c r="B29" s="50"/>
      <c r="C29" s="50"/>
      <c r="D29" s="50"/>
      <c r="E29" s="50"/>
    </row>
    <row r="30" spans="1:7" ht="30" customHeight="1" x14ac:dyDescent="0.25">
      <c r="A30" s="50" t="s">
        <v>31</v>
      </c>
      <c r="B30" s="50"/>
      <c r="C30" s="50"/>
      <c r="D30" s="50"/>
      <c r="E30" s="50"/>
    </row>
    <row r="31" spans="1:7" x14ac:dyDescent="0.25">
      <c r="A31" s="50" t="s">
        <v>18</v>
      </c>
      <c r="B31" s="50"/>
      <c r="C31" s="50"/>
      <c r="D31" s="50"/>
      <c r="E31" s="50"/>
    </row>
    <row r="32" spans="1:7" x14ac:dyDescent="0.25">
      <c r="A32" s="58" t="s">
        <v>5</v>
      </c>
      <c r="B32" s="58"/>
      <c r="C32" s="58"/>
      <c r="D32" s="58"/>
      <c r="E32" s="58"/>
    </row>
    <row r="33" spans="1:5" x14ac:dyDescent="0.25">
      <c r="A33" s="50" t="s">
        <v>18</v>
      </c>
      <c r="B33" s="50"/>
      <c r="C33" s="50"/>
      <c r="D33" s="50"/>
      <c r="E33" s="50"/>
    </row>
    <row r="34" spans="1:5" x14ac:dyDescent="0.25">
      <c r="A34" s="59" t="s">
        <v>53</v>
      </c>
      <c r="B34" s="59"/>
      <c r="C34" s="59"/>
      <c r="D34" s="59"/>
      <c r="E34" s="5"/>
    </row>
    <row r="35" spans="1:5" x14ac:dyDescent="0.25">
      <c r="B35" s="56" t="s">
        <v>19</v>
      </c>
      <c r="C35" s="56"/>
      <c r="D35" s="56"/>
      <c r="E35" s="6" t="s">
        <v>6</v>
      </c>
    </row>
    <row r="36" spans="1:5" x14ac:dyDescent="0.25">
      <c r="A36" s="34"/>
      <c r="B36" s="34"/>
      <c r="C36" s="34"/>
      <c r="D36" s="34"/>
      <c r="E36" s="34"/>
    </row>
    <row r="37" spans="1:5" ht="15" customHeight="1" x14ac:dyDescent="0.25">
      <c r="A37" s="59" t="s">
        <v>45</v>
      </c>
      <c r="B37" s="59"/>
      <c r="C37" s="59"/>
      <c r="D37" s="59"/>
      <c r="E37" s="59"/>
    </row>
    <row r="38" spans="1:5" x14ac:dyDescent="0.25">
      <c r="B38" s="56" t="s">
        <v>19</v>
      </c>
      <c r="C38" s="56"/>
      <c r="D38" s="56"/>
      <c r="E38" s="6" t="s">
        <v>6</v>
      </c>
    </row>
    <row r="40" spans="1:5" x14ac:dyDescent="0.25">
      <c r="A40" s="2" t="s">
        <v>36</v>
      </c>
    </row>
    <row r="41" spans="1:5" x14ac:dyDescent="0.25">
      <c r="A41" s="2" t="s">
        <v>35</v>
      </c>
    </row>
    <row r="42" spans="1:5" x14ac:dyDescent="0.25">
      <c r="A42" s="14" t="s">
        <v>32</v>
      </c>
    </row>
    <row r="43" spans="1:5" x14ac:dyDescent="0.25">
      <c r="A43" s="2" t="s">
        <v>39</v>
      </c>
      <c r="B43" s="15">
        <f>'2кв'!B49</f>
        <v>10176.080999999991</v>
      </c>
    </row>
    <row r="44" spans="1:5" ht="31.5" x14ac:dyDescent="0.25">
      <c r="A44" s="18" t="s">
        <v>68</v>
      </c>
      <c r="B44" s="16"/>
    </row>
    <row r="45" spans="1:5" x14ac:dyDescent="0.25">
      <c r="A45" s="2" t="s">
        <v>34</v>
      </c>
      <c r="B45" s="16">
        <v>31848.1</v>
      </c>
    </row>
    <row r="46" spans="1:5" x14ac:dyDescent="0.25">
      <c r="A46" s="2" t="s">
        <v>56</v>
      </c>
      <c r="B46" s="16">
        <f>150*3</f>
        <v>450</v>
      </c>
    </row>
    <row r="47" spans="1:5" x14ac:dyDescent="0.25">
      <c r="A47" s="2" t="s">
        <v>42</v>
      </c>
      <c r="B47" s="16"/>
    </row>
    <row r="48" spans="1:5" ht="30" x14ac:dyDescent="0.25">
      <c r="A48" s="33" t="s">
        <v>37</v>
      </c>
      <c r="B48" s="16">
        <f>E26</f>
        <v>32929.186000000002</v>
      </c>
    </row>
    <row r="49" spans="1:2" x14ac:dyDescent="0.25">
      <c r="A49" s="17" t="s">
        <v>33</v>
      </c>
      <c r="B49" s="19">
        <f>B43+B45+B46-B48</f>
        <v>9544.9949999999881</v>
      </c>
    </row>
  </sheetData>
  <mergeCells count="30">
    <mergeCell ref="B38:D38"/>
    <mergeCell ref="A20:E20"/>
    <mergeCell ref="A27:E27"/>
    <mergeCell ref="A28:E28"/>
    <mergeCell ref="A29:E29"/>
    <mergeCell ref="A30:E30"/>
    <mergeCell ref="A31:E31"/>
    <mergeCell ref="A32:E32"/>
    <mergeCell ref="A33:E33"/>
    <mergeCell ref="A34:D34"/>
    <mergeCell ref="B35:D35"/>
    <mergeCell ref="A37:E3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0"/>
  <sheetViews>
    <sheetView view="pageBreakPreview" topLeftCell="A25" zoomScaleSheetLayoutView="100" workbookViewId="0">
      <selection activeCell="B44" sqref="B44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45" t="s">
        <v>11</v>
      </c>
      <c r="B1" s="45"/>
      <c r="C1" s="45"/>
      <c r="D1" s="45"/>
      <c r="E1" s="45"/>
    </row>
    <row r="2" spans="1:5" ht="35.25" customHeight="1" x14ac:dyDescent="0.25">
      <c r="A2" s="46" t="s">
        <v>12</v>
      </c>
      <c r="B2" s="47"/>
      <c r="C2" s="47"/>
      <c r="D2" s="47"/>
      <c r="E2" s="47"/>
    </row>
    <row r="3" spans="1:5" x14ac:dyDescent="0.25">
      <c r="A3" s="48" t="s">
        <v>69</v>
      </c>
      <c r="B3" s="48"/>
      <c r="C3" s="48"/>
      <c r="D3" s="48"/>
      <c r="E3" s="48"/>
    </row>
    <row r="4" spans="1:5" s="1" customFormat="1" ht="15.75" x14ac:dyDescent="0.25">
      <c r="A4" s="21" t="s">
        <v>13</v>
      </c>
      <c r="B4" s="4"/>
      <c r="C4" s="4"/>
      <c r="D4" s="60"/>
      <c r="E4" s="60" t="s">
        <v>70</v>
      </c>
    </row>
    <row r="5" spans="1:5" x14ac:dyDescent="0.25">
      <c r="A5" s="43"/>
      <c r="B5" s="4"/>
      <c r="C5" s="4"/>
      <c r="D5" s="4"/>
      <c r="E5" s="4"/>
    </row>
    <row r="6" spans="1:5" x14ac:dyDescent="0.25">
      <c r="A6" s="50" t="s">
        <v>0</v>
      </c>
      <c r="B6" s="50"/>
      <c r="C6" s="50"/>
      <c r="D6" s="50"/>
      <c r="E6" s="50"/>
    </row>
    <row r="7" spans="1:5" x14ac:dyDescent="0.25">
      <c r="A7" s="44" t="s">
        <v>25</v>
      </c>
      <c r="B7" s="44"/>
      <c r="C7" s="44"/>
      <c r="D7" s="44"/>
      <c r="E7" s="44"/>
    </row>
    <row r="8" spans="1:5" x14ac:dyDescent="0.25">
      <c r="A8" s="52" t="s">
        <v>1</v>
      </c>
      <c r="B8" s="52"/>
      <c r="C8" s="52"/>
      <c r="D8" s="52"/>
      <c r="E8" s="52"/>
    </row>
    <row r="9" spans="1:5" x14ac:dyDescent="0.25">
      <c r="A9" s="50" t="s">
        <v>43</v>
      </c>
      <c r="B9" s="50"/>
      <c r="C9" s="50"/>
      <c r="D9" s="50"/>
      <c r="E9" s="50"/>
    </row>
    <row r="10" spans="1:5" ht="30" customHeight="1" x14ac:dyDescent="0.25">
      <c r="A10" s="53" t="s">
        <v>14</v>
      </c>
      <c r="B10" s="54"/>
      <c r="C10" s="54"/>
      <c r="D10" s="54"/>
      <c r="E10" s="54"/>
    </row>
    <row r="11" spans="1:5" ht="30" customHeight="1" x14ac:dyDescent="0.25">
      <c r="A11" s="50" t="s">
        <v>44</v>
      </c>
      <c r="B11" s="50"/>
      <c r="C11" s="50"/>
      <c r="D11" s="50"/>
      <c r="E11" s="50"/>
    </row>
    <row r="12" spans="1:5" x14ac:dyDescent="0.25">
      <c r="A12" s="52" t="s">
        <v>15</v>
      </c>
      <c r="B12" s="55"/>
      <c r="C12" s="55"/>
      <c r="D12" s="55"/>
      <c r="E12" s="55"/>
    </row>
    <row r="13" spans="1:5" x14ac:dyDescent="0.25">
      <c r="A13" s="50" t="s">
        <v>22</v>
      </c>
      <c r="B13" s="50"/>
      <c r="C13" s="50"/>
      <c r="D13" s="50"/>
      <c r="E13" s="50"/>
    </row>
    <row r="14" spans="1:5" ht="17.25" customHeight="1" x14ac:dyDescent="0.25">
      <c r="A14" s="52" t="s">
        <v>2</v>
      </c>
      <c r="B14" s="55"/>
      <c r="C14" s="55"/>
      <c r="D14" s="55"/>
      <c r="E14" s="55"/>
    </row>
    <row r="15" spans="1:5" x14ac:dyDescent="0.25">
      <c r="A15" s="50" t="s">
        <v>49</v>
      </c>
      <c r="B15" s="50"/>
      <c r="C15" s="50"/>
      <c r="D15" s="50"/>
      <c r="E15" s="50"/>
    </row>
    <row r="16" spans="1:5" x14ac:dyDescent="0.25">
      <c r="A16" s="52" t="s">
        <v>16</v>
      </c>
      <c r="B16" s="55"/>
      <c r="C16" s="55"/>
      <c r="D16" s="55"/>
      <c r="E16" s="55"/>
    </row>
    <row r="17" spans="1:32" ht="30.75" customHeight="1" x14ac:dyDescent="0.25">
      <c r="A17" s="50" t="s">
        <v>17</v>
      </c>
      <c r="B17" s="50"/>
      <c r="C17" s="50"/>
      <c r="D17" s="50"/>
      <c r="E17" s="50"/>
    </row>
    <row r="18" spans="1:32" ht="62.25" customHeight="1" x14ac:dyDescent="0.25">
      <c r="A18" s="50" t="s">
        <v>26</v>
      </c>
      <c r="B18" s="50"/>
      <c r="C18" s="50"/>
      <c r="D18" s="50"/>
      <c r="E18" s="50"/>
    </row>
    <row r="19" spans="1:32" ht="30" customHeight="1" x14ac:dyDescent="0.25">
      <c r="A19" s="51" t="s">
        <v>27</v>
      </c>
      <c r="B19" s="51"/>
      <c r="C19" s="51"/>
      <c r="D19" s="51"/>
      <c r="E19" s="51"/>
    </row>
    <row r="20" spans="1:32" x14ac:dyDescent="0.25">
      <c r="A20" s="51"/>
      <c r="B20" s="51"/>
      <c r="C20" s="51"/>
      <c r="D20" s="51"/>
      <c r="E20" s="51"/>
      <c r="F20" s="2">
        <f>81.7+474</f>
        <v>555.70000000000005</v>
      </c>
      <c r="G20" s="2">
        <v>3</v>
      </c>
    </row>
    <row r="21" spans="1:32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32" ht="38.25" x14ac:dyDescent="0.25">
      <c r="A22" s="20" t="s">
        <v>41</v>
      </c>
      <c r="B22" s="9" t="s">
        <v>40</v>
      </c>
      <c r="C22" s="3" t="s">
        <v>4</v>
      </c>
      <c r="D22" s="3">
        <v>15.3</v>
      </c>
      <c r="E22" s="8">
        <f>D22*F20*G20</f>
        <v>25506.630000000005</v>
      </c>
    </row>
    <row r="23" spans="1:32" x14ac:dyDescent="0.25">
      <c r="A23" s="7" t="s">
        <v>38</v>
      </c>
      <c r="B23" s="9" t="s">
        <v>23</v>
      </c>
      <c r="C23" s="3" t="s">
        <v>4</v>
      </c>
      <c r="D23" s="3">
        <v>4.3600000000000003</v>
      </c>
      <c r="E23" s="8">
        <f>D23*F20*G20</f>
        <v>7268.5560000000005</v>
      </c>
    </row>
    <row r="24" spans="1:32" x14ac:dyDescent="0.25">
      <c r="A24" s="7" t="s">
        <v>28</v>
      </c>
      <c r="B24" s="9" t="s">
        <v>71</v>
      </c>
      <c r="C24" s="3" t="s">
        <v>30</v>
      </c>
      <c r="D24" s="3"/>
      <c r="E24" s="8">
        <v>899.04</v>
      </c>
      <c r="G24" s="25"/>
    </row>
    <row r="25" spans="1:32" s="31" customFormat="1" x14ac:dyDescent="0.25">
      <c r="A25" s="63" t="s">
        <v>72</v>
      </c>
      <c r="B25" s="9" t="s">
        <v>73</v>
      </c>
      <c r="C25" s="3" t="s">
        <v>52</v>
      </c>
      <c r="D25" s="3">
        <v>10</v>
      </c>
      <c r="E25" s="8">
        <f>D25*260.07</f>
        <v>2600.6999999999998</v>
      </c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</row>
    <row r="26" spans="1:32" s="31" customFormat="1" x14ac:dyDescent="0.25">
      <c r="A26" s="64"/>
      <c r="B26" s="9"/>
      <c r="C26" s="3"/>
      <c r="D26" s="3"/>
      <c r="E26" s="61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</row>
    <row r="27" spans="1:32" s="32" customFormat="1" ht="14.25" x14ac:dyDescent="0.2">
      <c r="A27" s="10" t="s">
        <v>24</v>
      </c>
      <c r="B27" s="11"/>
      <c r="C27" s="12"/>
      <c r="D27" s="12"/>
      <c r="E27" s="62">
        <f>SUM(E22:E25)</f>
        <v>36274.925999999999</v>
      </c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</row>
    <row r="28" spans="1:32" ht="33" customHeight="1" x14ac:dyDescent="0.25">
      <c r="A28" s="57" t="s">
        <v>74</v>
      </c>
      <c r="B28" s="57"/>
      <c r="C28" s="57"/>
      <c r="D28" s="57"/>
      <c r="E28" s="5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</row>
    <row r="29" spans="1:32" ht="30.75" customHeight="1" x14ac:dyDescent="0.25">
      <c r="A29" s="50" t="s">
        <v>21</v>
      </c>
      <c r="B29" s="50"/>
      <c r="C29" s="50"/>
      <c r="D29" s="50"/>
      <c r="E29" s="50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</row>
    <row r="30" spans="1:32" ht="14.25" customHeight="1" x14ac:dyDescent="0.25">
      <c r="A30" s="50" t="s">
        <v>20</v>
      </c>
      <c r="B30" s="50"/>
      <c r="C30" s="50"/>
      <c r="D30" s="50"/>
      <c r="E30" s="50"/>
    </row>
    <row r="31" spans="1:32" ht="30" customHeight="1" x14ac:dyDescent="0.25">
      <c r="A31" s="50" t="s">
        <v>31</v>
      </c>
      <c r="B31" s="50"/>
      <c r="C31" s="50"/>
      <c r="D31" s="50"/>
      <c r="E31" s="50"/>
    </row>
    <row r="32" spans="1:32" x14ac:dyDescent="0.25">
      <c r="A32" s="50" t="s">
        <v>18</v>
      </c>
      <c r="B32" s="50"/>
      <c r="C32" s="50"/>
      <c r="D32" s="50"/>
      <c r="E32" s="50"/>
    </row>
    <row r="33" spans="1:5" x14ac:dyDescent="0.25">
      <c r="A33" s="58" t="s">
        <v>5</v>
      </c>
      <c r="B33" s="58"/>
      <c r="C33" s="58"/>
      <c r="D33" s="58"/>
      <c r="E33" s="58"/>
    </row>
    <row r="34" spans="1:5" x14ac:dyDescent="0.25">
      <c r="A34" s="50" t="s">
        <v>18</v>
      </c>
      <c r="B34" s="50"/>
      <c r="C34" s="50"/>
      <c r="D34" s="50"/>
      <c r="E34" s="50"/>
    </row>
    <row r="35" spans="1:5" x14ac:dyDescent="0.25">
      <c r="A35" s="59" t="s">
        <v>53</v>
      </c>
      <c r="B35" s="59"/>
      <c r="C35" s="59"/>
      <c r="D35" s="59"/>
      <c r="E35" s="5"/>
    </row>
    <row r="36" spans="1:5" x14ac:dyDescent="0.25">
      <c r="B36" s="56" t="s">
        <v>19</v>
      </c>
      <c r="C36" s="56"/>
      <c r="D36" s="56"/>
      <c r="E36" s="6" t="s">
        <v>6</v>
      </c>
    </row>
    <row r="37" spans="1:5" x14ac:dyDescent="0.25">
      <c r="A37" s="42"/>
      <c r="B37" s="42"/>
      <c r="C37" s="42"/>
      <c r="D37" s="42"/>
      <c r="E37" s="42"/>
    </row>
    <row r="38" spans="1:5" ht="15" customHeight="1" x14ac:dyDescent="0.25">
      <c r="A38" s="59" t="s">
        <v>45</v>
      </c>
      <c r="B38" s="59"/>
      <c r="C38" s="59"/>
      <c r="D38" s="59"/>
      <c r="E38" s="59"/>
    </row>
    <row r="39" spans="1:5" x14ac:dyDescent="0.25">
      <c r="B39" s="56" t="s">
        <v>19</v>
      </c>
      <c r="C39" s="56"/>
      <c r="D39" s="56"/>
      <c r="E39" s="6" t="s">
        <v>6</v>
      </c>
    </row>
    <row r="41" spans="1:5" x14ac:dyDescent="0.25">
      <c r="A41" s="2" t="s">
        <v>36</v>
      </c>
    </row>
    <row r="42" spans="1:5" x14ac:dyDescent="0.25">
      <c r="A42" s="2" t="s">
        <v>35</v>
      </c>
    </row>
    <row r="43" spans="1:5" x14ac:dyDescent="0.25">
      <c r="A43" s="14" t="s">
        <v>32</v>
      </c>
    </row>
    <row r="44" spans="1:5" x14ac:dyDescent="0.25">
      <c r="A44" s="2" t="s">
        <v>39</v>
      </c>
      <c r="B44" s="15">
        <f>'3кв'!B49</f>
        <v>9544.9949999999881</v>
      </c>
    </row>
    <row r="45" spans="1:5" ht="31.5" x14ac:dyDescent="0.25">
      <c r="A45" s="18" t="s">
        <v>68</v>
      </c>
      <c r="B45" s="16"/>
    </row>
    <row r="46" spans="1:5" x14ac:dyDescent="0.25">
      <c r="A46" s="2" t="s">
        <v>34</v>
      </c>
      <c r="B46" s="16">
        <v>40528.379999999997</v>
      </c>
    </row>
    <row r="47" spans="1:5" x14ac:dyDescent="0.25">
      <c r="A47" s="2" t="s">
        <v>56</v>
      </c>
      <c r="B47" s="16">
        <f>150*3</f>
        <v>450</v>
      </c>
    </row>
    <row r="48" spans="1:5" x14ac:dyDescent="0.25">
      <c r="A48" s="2" t="s">
        <v>42</v>
      </c>
      <c r="B48" s="16"/>
    </row>
    <row r="49" spans="1:2" ht="30" x14ac:dyDescent="0.25">
      <c r="A49" s="41" t="s">
        <v>37</v>
      </c>
      <c r="B49" s="16">
        <f>E27</f>
        <v>36274.925999999999</v>
      </c>
    </row>
    <row r="50" spans="1:2" x14ac:dyDescent="0.25">
      <c r="A50" s="17" t="s">
        <v>33</v>
      </c>
      <c r="B50" s="19">
        <f>B44+B46+B47-B49</f>
        <v>14248.448999999986</v>
      </c>
    </row>
  </sheetData>
  <mergeCells count="29">
    <mergeCell ref="A33:E33"/>
    <mergeCell ref="A34:E34"/>
    <mergeCell ref="A35:D35"/>
    <mergeCell ref="B36:D36"/>
    <mergeCell ref="A38:E38"/>
    <mergeCell ref="B39:D39"/>
    <mergeCell ref="A20:E20"/>
    <mergeCell ref="A28:E28"/>
    <mergeCell ref="A29:E29"/>
    <mergeCell ref="A30:E30"/>
    <mergeCell ref="A31:E31"/>
    <mergeCell ref="A32:E32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topLeftCell="A10" zoomScaleSheetLayoutView="100" workbookViewId="0">
      <selection activeCell="F11" sqref="F11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65" t="s">
        <v>75</v>
      </c>
      <c r="B1" s="65"/>
      <c r="C1" s="65"/>
      <c r="D1" s="66"/>
    </row>
    <row r="2" spans="1:5" ht="15.75" x14ac:dyDescent="0.25">
      <c r="A2" s="67" t="s">
        <v>76</v>
      </c>
      <c r="B2" s="67"/>
      <c r="C2" s="67"/>
      <c r="D2" s="68"/>
    </row>
    <row r="3" spans="1:5" ht="15.75" x14ac:dyDescent="0.25">
      <c r="A3" s="67" t="s">
        <v>77</v>
      </c>
      <c r="B3" s="67"/>
      <c r="C3" s="67"/>
      <c r="D3" s="68"/>
    </row>
    <row r="4" spans="1:5" ht="15.75" x14ac:dyDescent="0.25">
      <c r="A4" s="65" t="s">
        <v>97</v>
      </c>
      <c r="B4" s="65"/>
      <c r="C4" s="65"/>
      <c r="D4" s="66"/>
    </row>
    <row r="5" spans="1:5" ht="15.75" x14ac:dyDescent="0.25">
      <c r="A5" s="69"/>
      <c r="B5" s="69"/>
      <c r="C5" s="69"/>
      <c r="D5" s="1"/>
    </row>
    <row r="6" spans="1:5" ht="15.75" x14ac:dyDescent="0.25">
      <c r="A6" s="68"/>
      <c r="B6" s="70" t="s">
        <v>78</v>
      </c>
      <c r="C6" s="71">
        <f>'1КВ'!B45</f>
        <v>48525.46</v>
      </c>
      <c r="D6" s="72"/>
    </row>
    <row r="7" spans="1:5" ht="15.75" x14ac:dyDescent="0.25">
      <c r="A7" s="73" t="s">
        <v>79</v>
      </c>
      <c r="B7" s="70" t="s">
        <v>99</v>
      </c>
      <c r="C7" s="71"/>
      <c r="D7" s="72"/>
    </row>
    <row r="8" spans="1:5" ht="15.75" x14ac:dyDescent="0.25">
      <c r="B8" s="74" t="s">
        <v>80</v>
      </c>
      <c r="C8" s="75">
        <f>'1КВ'!B47+'2кв'!B45+'3кв'!B45+'4кв'!B46</f>
        <v>141561.4</v>
      </c>
      <c r="D8" s="76"/>
    </row>
    <row r="9" spans="1:5" ht="30" x14ac:dyDescent="0.25">
      <c r="B9" s="20" t="s">
        <v>98</v>
      </c>
      <c r="C9" s="75">
        <f>'1КВ'!B48+'2кв'!B47+'3кв'!B46+'4кв'!B47</f>
        <v>2700</v>
      </c>
      <c r="D9" s="76"/>
    </row>
    <row r="10" spans="1:5" ht="20.25" customHeight="1" x14ac:dyDescent="0.25">
      <c r="B10" s="20" t="s">
        <v>102</v>
      </c>
      <c r="C10" s="75">
        <v>25506.63</v>
      </c>
      <c r="D10" s="76"/>
    </row>
    <row r="11" spans="1:5" ht="15.75" x14ac:dyDescent="0.25">
      <c r="A11" s="77"/>
      <c r="B11" s="74" t="s">
        <v>81</v>
      </c>
      <c r="C11" s="78">
        <f>SUM(C8:C10)</f>
        <v>169768.03</v>
      </c>
      <c r="D11" s="72"/>
    </row>
    <row r="12" spans="1:5" ht="15.75" x14ac:dyDescent="0.25">
      <c r="A12" s="1"/>
      <c r="B12" s="89"/>
      <c r="C12" s="90"/>
      <c r="D12" s="79"/>
    </row>
    <row r="13" spans="1:5" ht="15.75" x14ac:dyDescent="0.25">
      <c r="A13" s="38" t="s">
        <v>82</v>
      </c>
      <c r="B13" s="80" t="s">
        <v>83</v>
      </c>
      <c r="C13" s="75">
        <f>'1КВ'!E22+'2кв'!E22+'3кв'!E22+'4кв'!E22</f>
        <v>99259.13400000002</v>
      </c>
      <c r="D13" s="79"/>
    </row>
    <row r="14" spans="1:5" ht="15.75" x14ac:dyDescent="0.25">
      <c r="A14" s="38"/>
      <c r="B14" s="7" t="s">
        <v>38</v>
      </c>
      <c r="C14" s="75">
        <f>'1КВ'!E23+'2кв'!E23+'3кв'!E23+'4кв'!E23</f>
        <v>27540.492000000002</v>
      </c>
      <c r="D14" s="79"/>
    </row>
    <row r="15" spans="1:5" ht="15.75" x14ac:dyDescent="0.25">
      <c r="A15" s="1"/>
      <c r="B15" s="7" t="s">
        <v>28</v>
      </c>
      <c r="C15" s="75">
        <f>'1КВ'!E24+'2кв'!E24+'3кв'!E24+'4кв'!E24</f>
        <v>1276.04</v>
      </c>
      <c r="D15" s="79"/>
      <c r="E15" s="81"/>
    </row>
    <row r="16" spans="1:5" ht="15.75" x14ac:dyDescent="0.25">
      <c r="A16" s="38"/>
      <c r="B16" s="82" t="s">
        <v>100</v>
      </c>
      <c r="C16" s="75">
        <f>'1КВ'!E25+'4кв'!E25</f>
        <v>3662.4749999999995</v>
      </c>
      <c r="D16" s="79"/>
    </row>
    <row r="17" spans="1:5" ht="15.75" x14ac:dyDescent="0.25">
      <c r="A17" s="38"/>
      <c r="B17" s="83" t="s">
        <v>84</v>
      </c>
      <c r="C17" s="75">
        <f>SUM(C19:C20)</f>
        <v>72306.899999999994</v>
      </c>
      <c r="D17" s="79"/>
    </row>
    <row r="18" spans="1:5" ht="15.75" x14ac:dyDescent="0.25">
      <c r="A18" s="38"/>
      <c r="B18" s="83" t="s">
        <v>85</v>
      </c>
      <c r="C18" s="75"/>
      <c r="D18" s="79"/>
    </row>
    <row r="19" spans="1:5" ht="15.75" x14ac:dyDescent="0.25">
      <c r="A19" s="38"/>
      <c r="B19" s="30" t="s">
        <v>101</v>
      </c>
      <c r="C19" s="75">
        <f>'1КВ'!E26</f>
        <v>72306.899999999994</v>
      </c>
      <c r="D19" s="79"/>
    </row>
    <row r="20" spans="1:5" ht="15.75" x14ac:dyDescent="0.25">
      <c r="A20" s="38"/>
      <c r="B20" s="83"/>
      <c r="C20" s="75"/>
      <c r="D20" s="79"/>
    </row>
    <row r="21" spans="1:5" ht="15.75" x14ac:dyDescent="0.25">
      <c r="A21" s="1"/>
      <c r="B21" s="84" t="s">
        <v>86</v>
      </c>
      <c r="C21" s="78">
        <f>SUM(C13:C17)</f>
        <v>204045.041</v>
      </c>
      <c r="D21" s="79">
        <f>'1КВ'!E28+'2кв'!E26+'3кв'!E26+'4кв'!E27</f>
        <v>204045.041</v>
      </c>
      <c r="E21" s="81"/>
    </row>
    <row r="22" spans="1:5" ht="15.75" x14ac:dyDescent="0.25">
      <c r="A22" s="1"/>
      <c r="B22" s="85" t="s">
        <v>87</v>
      </c>
      <c r="C22" s="78">
        <f>C6+C11-C21</f>
        <v>14248.448999999993</v>
      </c>
      <c r="D22" s="79"/>
    </row>
    <row r="23" spans="1:5" ht="15.75" x14ac:dyDescent="0.25">
      <c r="A23" s="1"/>
      <c r="B23" s="73"/>
      <c r="C23" s="73"/>
      <c r="D23" s="79"/>
    </row>
    <row r="24" spans="1:5" ht="15.75" x14ac:dyDescent="0.25">
      <c r="A24" s="1"/>
      <c r="B24" s="86" t="s">
        <v>88</v>
      </c>
      <c r="C24" s="86"/>
      <c r="D24" s="79"/>
    </row>
    <row r="25" spans="1:5" ht="15.75" x14ac:dyDescent="0.25">
      <c r="A25" s="1"/>
      <c r="B25" s="86" t="s">
        <v>89</v>
      </c>
      <c r="C25" s="87">
        <v>11503.82</v>
      </c>
      <c r="D25" s="79"/>
    </row>
    <row r="26" spans="1:5" ht="15.75" x14ac:dyDescent="0.25">
      <c r="A26" s="1"/>
      <c r="B26" s="88" t="s">
        <v>90</v>
      </c>
      <c r="C26" s="91">
        <v>16574.439999999999</v>
      </c>
      <c r="D26" s="79"/>
    </row>
    <row r="27" spans="1:5" ht="15.75" x14ac:dyDescent="0.25">
      <c r="A27" s="1"/>
      <c r="B27" s="86" t="s">
        <v>91</v>
      </c>
      <c r="C27" s="87">
        <f>C26-C25</f>
        <v>5070.619999999999</v>
      </c>
      <c r="D27" s="79"/>
    </row>
    <row r="28" spans="1:5" ht="15.75" x14ac:dyDescent="0.25">
      <c r="A28" s="1"/>
      <c r="B28" s="73"/>
      <c r="C28" s="73"/>
      <c r="D28" s="79"/>
    </row>
    <row r="29" spans="1:5" ht="15.75" x14ac:dyDescent="0.25">
      <c r="A29" s="1"/>
      <c r="B29" s="73"/>
      <c r="C29" s="73"/>
      <c r="D29" s="79"/>
    </row>
    <row r="30" spans="1:5" ht="15.75" x14ac:dyDescent="0.25">
      <c r="A30" s="1"/>
      <c r="B30" s="73"/>
      <c r="C30" s="73"/>
      <c r="D30" s="79"/>
    </row>
    <row r="31" spans="1:5" ht="15.75" x14ac:dyDescent="0.25">
      <c r="A31" s="1"/>
      <c r="B31" s="73"/>
      <c r="C31" s="73"/>
      <c r="D31" s="79"/>
    </row>
    <row r="32" spans="1:5" ht="15.75" x14ac:dyDescent="0.25">
      <c r="A32" s="1" t="s">
        <v>92</v>
      </c>
      <c r="B32" s="73" t="s">
        <v>93</v>
      </c>
      <c r="C32" s="73"/>
      <c r="D32" s="79"/>
    </row>
    <row r="33" spans="1:4" ht="15.75" x14ac:dyDescent="0.25">
      <c r="A33" s="1"/>
      <c r="B33" s="73" t="s">
        <v>94</v>
      </c>
      <c r="C33" s="73"/>
      <c r="D33" s="79"/>
    </row>
    <row r="34" spans="1:4" ht="15.75" x14ac:dyDescent="0.25">
      <c r="A34" s="1"/>
      <c r="B34" s="73" t="s">
        <v>95</v>
      </c>
      <c r="C34" s="73"/>
      <c r="D34" s="79"/>
    </row>
    <row r="35" spans="1:4" ht="15.75" x14ac:dyDescent="0.25">
      <c r="A35" s="1"/>
      <c r="B35" s="73"/>
      <c r="C35" s="73"/>
      <c r="D35" s="79"/>
    </row>
    <row r="36" spans="1:4" ht="15.75" x14ac:dyDescent="0.25">
      <c r="A36" s="1"/>
      <c r="B36" s="73"/>
      <c r="C36" s="73"/>
      <c r="D36" s="79"/>
    </row>
    <row r="37" spans="1:4" ht="15.75" x14ac:dyDescent="0.25">
      <c r="A37" s="1"/>
      <c r="B37" s="73" t="s">
        <v>96</v>
      </c>
      <c r="C37" s="73"/>
      <c r="D37" s="79"/>
    </row>
    <row r="38" spans="1:4" ht="15.75" x14ac:dyDescent="0.25">
      <c r="A38" s="1"/>
      <c r="B38" s="73"/>
      <c r="C38" s="73"/>
      <c r="D38" s="79"/>
    </row>
    <row r="39" spans="1:4" ht="15.75" x14ac:dyDescent="0.25">
      <c r="A39" s="1"/>
      <c r="B39" s="73"/>
      <c r="C39" s="73"/>
      <c r="D39" s="79"/>
    </row>
    <row r="40" spans="1:4" ht="15.75" x14ac:dyDescent="0.25">
      <c r="A40" s="1"/>
      <c r="B40" s="73"/>
      <c r="C40" s="73"/>
      <c r="D40" s="79"/>
    </row>
    <row r="41" spans="1:4" ht="15.75" x14ac:dyDescent="0.25">
      <c r="A41" s="1"/>
      <c r="B41" s="73"/>
      <c r="C41" s="73"/>
      <c r="D41" s="79"/>
    </row>
  </sheetData>
  <mergeCells count="6">
    <mergeCell ref="A1:C1"/>
    <mergeCell ref="A2:C2"/>
    <mergeCell ref="A3:C3"/>
    <mergeCell ref="A4:C4"/>
    <mergeCell ref="A5:C5"/>
    <mergeCell ref="B12:C12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2024-02-20T12:59:54Z</dcterms:modified>
</cp:coreProperties>
</file>